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" sheetId="1" r:id="rId1"/>
    <sheet name="трудоустройство" sheetId="2" r:id="rId2"/>
    <sheet name="ДОЛ с дневным пребывание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<sst xmlns="http://schemas.openxmlformats.org/spreadsheetml/2006/main" count="55" uniqueCount="47">
  <si>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питание</t>
  </si>
  <si>
    <t>кол-во воспитателей</t>
  </si>
  <si>
    <t>заработная плата воспитателей</t>
  </si>
  <si>
    <t>оплата услуг по приготовлению пищи</t>
  </si>
  <si>
    <t>игровой материал</t>
  </si>
  <si>
    <t>итого из местного бюджета</t>
  </si>
  <si>
    <t>Терней</t>
  </si>
  <si>
    <t>Пластун</t>
  </si>
  <si>
    <t>Кема</t>
  </si>
  <si>
    <t>Амгу</t>
  </si>
  <si>
    <t>Максимовка</t>
  </si>
  <si>
    <t>Светлая</t>
  </si>
  <si>
    <t>№ п/п</t>
  </si>
  <si>
    <t>Итого, руб</t>
  </si>
  <si>
    <t>Минимальный размер оплаты труда, руб.</t>
  </si>
  <si>
    <t>Налог на начисления зарплаты, руб.</t>
  </si>
  <si>
    <t>Компенсация за неиспользованный отпуск (4 дня) при увольнении, руб.</t>
  </si>
  <si>
    <t>Итого</t>
  </si>
  <si>
    <t>Наименование образовательного учреждения</t>
  </si>
  <si>
    <t>Рабочий день</t>
  </si>
  <si>
    <t>Кол-во ставок</t>
  </si>
  <si>
    <t>Районный коэффициент (30%), руб.</t>
  </si>
  <si>
    <t>МКОУ "СОШ п. Терней"</t>
  </si>
  <si>
    <t>МКОУ ДОД "ЦДТп. Терней"</t>
  </si>
  <si>
    <t>МКОУ "СОШ п. Пластун"</t>
  </si>
  <si>
    <t>МКОУ "СОШ с. Малая Кема"</t>
  </si>
  <si>
    <t>МКОУ "СОШ с. Амгу"</t>
  </si>
  <si>
    <t>МКОУ "СОШ п. Светлая"</t>
  </si>
  <si>
    <t>СМЕТА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 из местного бюджета на временное трудоустройство несовершеннолетних граждан от 14 до 18 лет  в период  летней оздоровительной кампании 2012 года</t>
  </si>
  <si>
    <t>Начальник управления образования                                                                                                                                        Сулимова Н.Н.</t>
  </si>
  <si>
    <t>Всего ставок</t>
  </si>
  <si>
    <t>Всего расходов:</t>
  </si>
  <si>
    <t>кол-во дтей</t>
  </si>
  <si>
    <t>кол-во работников столовой</t>
  </si>
  <si>
    <t>кол-во штатных единиц начальника лагеря</t>
  </si>
  <si>
    <t>зар. плата начальников лагерей</t>
  </si>
  <si>
    <t>Смета расходов на лагеря с дневным пребыванием детей летом 2012 год</t>
  </si>
  <si>
    <t>Место дислокации лагеря</t>
  </si>
  <si>
    <t>Управление образования АТМР</t>
  </si>
  <si>
    <t>Лагеря с дневным пребыванием детей, руб.</t>
  </si>
  <si>
    <t>Трудоустройство, руб.</t>
  </si>
  <si>
    <t>Дворовые отряды, руб.</t>
  </si>
  <si>
    <t>Итого по учреждениям, руб.</t>
  </si>
  <si>
    <t>Наименование учреждения</t>
  </si>
  <si>
    <t>Общая смета расходов на летний отдых 2012 года</t>
  </si>
  <si>
    <t>Начальник управления образования                                                                                                                    Н.Н. Сулимова</t>
  </si>
  <si>
    <t>МКОУ "СОШ с. Максимовка"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</si>
</sst>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8" sqref="D8"/>
    </sheetView>
  </sheetViews>
  <sheetFormatPr defaultColWidth="9.140625" defaultRowHeight="12.75"/>
  <cols>
    <col min="1" max="1" width="5.57421875" style="6" customWidth="1"/>
    <col min="2" max="2" width="28.00390625" style="0" customWidth="1"/>
    <col min="3" max="3" width="14.7109375" style="0" customWidth="1"/>
    <col min="4" max="5" width="13.421875" style="0" customWidth="1"/>
    <col min="6" max="6" width="13.28125" style="0" customWidth="1"/>
  </cols>
  <sheetData>
    <row r="1" spans="1:9" ht="12.75">
      <c r="A1" s="4"/>
      <c r="B1" s="3"/>
      <c r="C1" s="3"/>
      <c r="D1" s="3"/>
      <c r="E1" s="3"/>
      <c r="F1" s="3"/>
      <c r="G1" s="3"/>
      <c r="H1" s="3"/>
      <c r="I1" s="3"/>
    </row>
    <row r="2" spans="1:9" ht="19.5" customHeight="1">
      <c r="A2" s="22" t="s">
        <v>44</v>
      </c>
      <c r="B2" s="23"/>
      <c r="C2" s="23"/>
      <c r="D2" s="23"/>
      <c r="E2" s="23"/>
      <c r="F2" s="23"/>
      <c r="G2" s="7"/>
      <c r="H2" s="3"/>
      <c r="I2" s="3"/>
    </row>
    <row r="3" spans="1:9" ht="12.75">
      <c r="A3" s="8"/>
      <c r="B3" s="7"/>
      <c r="C3" s="7"/>
      <c r="D3" s="7"/>
      <c r="E3" s="7"/>
      <c r="F3" s="7"/>
      <c r="G3" s="7"/>
      <c r="H3" s="3"/>
      <c r="I3" s="3"/>
    </row>
    <row r="4" spans="1:9" ht="51">
      <c r="A4" s="9"/>
      <c r="B4" s="9" t="s">
        <v>43</v>
      </c>
      <c r="C4" s="9" t="s">
        <v>39</v>
      </c>
      <c r="D4" s="9" t="s">
        <v>40</v>
      </c>
      <c r="E4" s="9" t="s">
        <v>41</v>
      </c>
      <c r="F4" s="9" t="s">
        <v>42</v>
      </c>
      <c r="G4" s="7"/>
      <c r="H4" s="3"/>
      <c r="I4" s="3"/>
    </row>
    <row r="5" spans="1:9" ht="12.75">
      <c r="A5" s="9">
        <v>1</v>
      </c>
      <c r="B5" s="11" t="s">
        <v>22</v>
      </c>
      <c r="C5" s="9">
        <v>248918.8</v>
      </c>
      <c r="D5" s="9">
        <v>40035.45</v>
      </c>
      <c r="E5" s="9"/>
      <c r="F5" s="10">
        <f>SUM(C5:E5)</f>
        <v>288954.25</v>
      </c>
      <c r="G5" s="7"/>
      <c r="H5" s="3"/>
      <c r="I5" s="3"/>
    </row>
    <row r="6" spans="1:9" ht="12.75">
      <c r="A6" s="9">
        <v>2</v>
      </c>
      <c r="B6" s="11" t="s">
        <v>23</v>
      </c>
      <c r="C6" s="9"/>
      <c r="D6" s="9">
        <v>75623.82</v>
      </c>
      <c r="E6" s="9"/>
      <c r="F6" s="10">
        <f aca="true" t="shared" si="0" ref="F6:F13">SUM(C6:E6)</f>
        <v>75623.82</v>
      </c>
      <c r="G6" s="7"/>
      <c r="H6" s="3"/>
      <c r="I6" s="3"/>
    </row>
    <row r="7" spans="1:9" ht="12.75">
      <c r="A7" s="9">
        <v>3</v>
      </c>
      <c r="B7" s="11" t="s">
        <v>24</v>
      </c>
      <c r="C7" s="9">
        <v>248918.8</v>
      </c>
      <c r="D7" s="9">
        <v>80072.28</v>
      </c>
      <c r="E7" s="9"/>
      <c r="F7" s="10">
        <f t="shared" si="0"/>
        <v>328991.07999999996</v>
      </c>
      <c r="G7" s="7"/>
      <c r="H7" s="3"/>
      <c r="I7" s="3"/>
    </row>
    <row r="8" spans="1:9" ht="12.75">
      <c r="A8" s="9">
        <v>4</v>
      </c>
      <c r="B8" s="11" t="s">
        <v>25</v>
      </c>
      <c r="C8" s="9">
        <v>87090.2</v>
      </c>
      <c r="D8" s="9">
        <v>35587.68</v>
      </c>
      <c r="E8" s="9"/>
      <c r="F8" s="10">
        <f t="shared" si="0"/>
        <v>122677.88</v>
      </c>
      <c r="G8" s="7"/>
      <c r="H8" s="3"/>
      <c r="I8" s="3"/>
    </row>
    <row r="9" spans="1:9" ht="12.75">
      <c r="A9" s="9">
        <v>5</v>
      </c>
      <c r="B9" s="11" t="s">
        <v>26</v>
      </c>
      <c r="C9" s="9">
        <v>120865.45</v>
      </c>
      <c r="D9" s="9">
        <v>17793.84</v>
      </c>
      <c r="E9" s="9"/>
      <c r="F9" s="10">
        <f t="shared" si="0"/>
        <v>138659.29</v>
      </c>
      <c r="G9" s="7"/>
      <c r="H9" s="3"/>
      <c r="I9" s="3"/>
    </row>
    <row r="10" spans="1:9" ht="12.75">
      <c r="A10" s="15">
        <v>6</v>
      </c>
      <c r="B10" s="13" t="s">
        <v>46</v>
      </c>
      <c r="C10" s="9">
        <v>43002.6</v>
      </c>
      <c r="D10" s="9"/>
      <c r="E10" s="9"/>
      <c r="F10" s="10">
        <f t="shared" si="0"/>
        <v>43002.6</v>
      </c>
      <c r="G10" s="7"/>
      <c r="H10" s="3"/>
      <c r="I10" s="3"/>
    </row>
    <row r="11" spans="1:9" ht="12.75">
      <c r="A11" s="9">
        <v>7</v>
      </c>
      <c r="B11" s="11" t="s">
        <v>27</v>
      </c>
      <c r="C11" s="9">
        <v>113270.45</v>
      </c>
      <c r="D11" s="9">
        <v>44484.6</v>
      </c>
      <c r="E11" s="15"/>
      <c r="F11" s="10">
        <f t="shared" si="0"/>
        <v>157755.05</v>
      </c>
      <c r="G11" s="7"/>
      <c r="H11" s="3"/>
      <c r="I11" s="3"/>
    </row>
    <row r="12" spans="1:9" ht="12.75">
      <c r="A12" s="9">
        <v>8</v>
      </c>
      <c r="B12" s="14" t="s">
        <v>38</v>
      </c>
      <c r="C12" s="15"/>
      <c r="D12" s="9"/>
      <c r="E12" s="9">
        <v>63336.03</v>
      </c>
      <c r="F12" s="10">
        <f t="shared" si="0"/>
        <v>63336.03</v>
      </c>
      <c r="G12" s="7"/>
      <c r="H12" s="3"/>
      <c r="I12" s="3"/>
    </row>
    <row r="13" spans="1:9" ht="12.75">
      <c r="A13" s="9"/>
      <c r="B13" s="14" t="s">
        <v>17</v>
      </c>
      <c r="C13" s="9">
        <f>SUM(C5:C12)</f>
        <v>862066.2999999998</v>
      </c>
      <c r="D13" s="9">
        <f>SUM(D5:D12)</f>
        <v>293597.67</v>
      </c>
      <c r="E13" s="9">
        <f>SUM(E5:E12)</f>
        <v>63336.03</v>
      </c>
      <c r="F13" s="10">
        <f t="shared" si="0"/>
        <v>1218999.9999999998</v>
      </c>
      <c r="G13" s="7"/>
      <c r="H13" s="3"/>
      <c r="I13" s="3"/>
    </row>
    <row r="14" spans="1:9" ht="12.75">
      <c r="A14" s="8"/>
      <c r="B14" s="7"/>
      <c r="C14" s="7"/>
      <c r="D14" s="7"/>
      <c r="E14" s="7"/>
      <c r="F14" s="7"/>
      <c r="G14" s="7"/>
      <c r="H14" s="3"/>
      <c r="I14" s="3"/>
    </row>
  </sheetData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B1" sqref="B1:B2"/>
    </sheetView>
  </sheetViews>
  <sheetFormatPr defaultColWidth="9.140625" defaultRowHeight="12.75"/>
  <cols>
    <col min="1" max="1" width="4.140625" style="0" customWidth="1"/>
    <col min="2" max="2" width="25.140625" style="0" customWidth="1"/>
    <col min="3" max="3" width="8.140625" style="0" customWidth="1"/>
    <col min="4" max="4" width="6.8515625" style="6" customWidth="1"/>
    <col min="5" max="5" width="7.28125" style="0" customWidth="1"/>
    <col min="6" max="6" width="14.00390625" style="0" customWidth="1"/>
    <col min="7" max="7" width="12.421875" style="0" customWidth="1"/>
    <col min="8" max="8" width="10.421875" style="0" customWidth="1"/>
    <col min="9" max="9" width="16.8515625" style="0" customWidth="1"/>
    <col min="10" max="10" width="10.28125" style="0" customWidth="1"/>
  </cols>
  <sheetData>
    <row r="1" spans="1:26" ht="12.75">
      <c r="A1" s="7"/>
      <c r="B1" s="7"/>
      <c r="C1" s="7"/>
      <c r="D1" s="8"/>
      <c r="E1" s="7"/>
      <c r="F1" s="7"/>
      <c r="G1" s="7"/>
      <c r="H1" s="7"/>
      <c r="I1" s="7"/>
      <c r="J1" s="7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2.5" customHeight="1">
      <c r="A2" s="25" t="s">
        <v>28</v>
      </c>
      <c r="B2" s="25"/>
      <c r="C2" s="25"/>
      <c r="D2" s="25"/>
      <c r="E2" s="22"/>
      <c r="F2" s="22"/>
      <c r="G2" s="22"/>
      <c r="H2" s="22"/>
      <c r="I2" s="22"/>
      <c r="J2" s="22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7"/>
      <c r="B3" s="7"/>
      <c r="C3" s="7"/>
      <c r="D3" s="8"/>
      <c r="E3" s="7"/>
      <c r="F3" s="7"/>
      <c r="G3" s="7"/>
      <c r="H3" s="7"/>
      <c r="I3" s="7"/>
      <c r="J3" s="7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26" t="s">
        <v>12</v>
      </c>
      <c r="B4" s="26" t="s">
        <v>18</v>
      </c>
      <c r="C4" s="26" t="s">
        <v>19</v>
      </c>
      <c r="D4" s="26" t="s">
        <v>20</v>
      </c>
      <c r="E4" s="26" t="s">
        <v>30</v>
      </c>
      <c r="F4" s="26" t="s">
        <v>31</v>
      </c>
      <c r="G4" s="26"/>
      <c r="H4" s="26"/>
      <c r="I4" s="26"/>
      <c r="J4" s="28" t="s">
        <v>13</v>
      </c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1">
      <c r="A5" s="27"/>
      <c r="B5" s="27"/>
      <c r="C5" s="27"/>
      <c r="D5" s="26"/>
      <c r="E5" s="27"/>
      <c r="F5" s="11" t="s">
        <v>14</v>
      </c>
      <c r="G5" s="11" t="s">
        <v>21</v>
      </c>
      <c r="H5" s="11" t="s">
        <v>15</v>
      </c>
      <c r="I5" s="11" t="s">
        <v>16</v>
      </c>
      <c r="J5" s="27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">
        <v>1</v>
      </c>
      <c r="B6" s="11" t="s">
        <v>22</v>
      </c>
      <c r="C6" s="9">
        <v>0.3</v>
      </c>
      <c r="D6" s="9">
        <v>15</v>
      </c>
      <c r="E6" s="9">
        <f aca="true" t="shared" si="0" ref="E6:E11">C6*D6</f>
        <v>4.5</v>
      </c>
      <c r="F6" s="9">
        <f aca="true" t="shared" si="1" ref="F6:F11">4611*E6</f>
        <v>20749.5</v>
      </c>
      <c r="G6" s="9">
        <f aca="true" t="shared" si="2" ref="G6:G11">1383.3*E6</f>
        <v>6224.849999999999</v>
      </c>
      <c r="H6" s="9">
        <v>9673.5</v>
      </c>
      <c r="I6" s="9">
        <f aca="true" t="shared" si="3" ref="I6:I11">752.8*E6</f>
        <v>3387.6</v>
      </c>
      <c r="J6" s="12">
        <f aca="true" t="shared" si="4" ref="J6:J11">SUM(F6:I6)</f>
        <v>40035.45</v>
      </c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">
        <v>2</v>
      </c>
      <c r="B7" s="11" t="s">
        <v>23</v>
      </c>
      <c r="C7" s="9">
        <v>0.5</v>
      </c>
      <c r="D7" s="9">
        <v>17</v>
      </c>
      <c r="E7" s="9">
        <f t="shared" si="0"/>
        <v>8.5</v>
      </c>
      <c r="F7" s="9">
        <f t="shared" si="1"/>
        <v>39193.5</v>
      </c>
      <c r="G7" s="9">
        <f t="shared" si="2"/>
        <v>11758.05</v>
      </c>
      <c r="H7" s="9">
        <v>18273.47</v>
      </c>
      <c r="I7" s="9">
        <f t="shared" si="3"/>
        <v>6398.799999999999</v>
      </c>
      <c r="J7" s="12">
        <f t="shared" si="4"/>
        <v>75623.82</v>
      </c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9">
        <v>3</v>
      </c>
      <c r="B8" s="11" t="s">
        <v>24</v>
      </c>
      <c r="C8" s="9">
        <v>0.5</v>
      </c>
      <c r="D8" s="9">
        <v>18</v>
      </c>
      <c r="E8" s="9">
        <f t="shared" si="0"/>
        <v>9</v>
      </c>
      <c r="F8" s="9">
        <f t="shared" si="1"/>
        <v>41499</v>
      </c>
      <c r="G8" s="9">
        <f t="shared" si="2"/>
        <v>12449.699999999999</v>
      </c>
      <c r="H8" s="9">
        <v>19348.38</v>
      </c>
      <c r="I8" s="9">
        <f t="shared" si="3"/>
        <v>6775.2</v>
      </c>
      <c r="J8" s="12">
        <f t="shared" si="4"/>
        <v>80072.28</v>
      </c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">
        <v>4</v>
      </c>
      <c r="B9" s="11" t="s">
        <v>25</v>
      </c>
      <c r="C9" s="9">
        <v>0.5</v>
      </c>
      <c r="D9" s="9">
        <v>8</v>
      </c>
      <c r="E9" s="9">
        <f t="shared" si="0"/>
        <v>4</v>
      </c>
      <c r="F9" s="9">
        <f t="shared" si="1"/>
        <v>18444</v>
      </c>
      <c r="G9" s="9">
        <f t="shared" si="2"/>
        <v>5533.2</v>
      </c>
      <c r="H9" s="9">
        <v>8599.28</v>
      </c>
      <c r="I9" s="9">
        <f t="shared" si="3"/>
        <v>3011.2</v>
      </c>
      <c r="J9" s="12">
        <f t="shared" si="4"/>
        <v>35587.68</v>
      </c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>
        <v>5</v>
      </c>
      <c r="B10" s="11" t="s">
        <v>26</v>
      </c>
      <c r="C10" s="9">
        <v>0.5</v>
      </c>
      <c r="D10" s="9">
        <v>4</v>
      </c>
      <c r="E10" s="9">
        <f t="shared" si="0"/>
        <v>2</v>
      </c>
      <c r="F10" s="9">
        <f t="shared" si="1"/>
        <v>9222</v>
      </c>
      <c r="G10" s="9">
        <f t="shared" si="2"/>
        <v>2766.6</v>
      </c>
      <c r="H10" s="9">
        <v>4299.64</v>
      </c>
      <c r="I10" s="9">
        <f t="shared" si="3"/>
        <v>1505.6</v>
      </c>
      <c r="J10" s="12">
        <f t="shared" si="4"/>
        <v>17793.84</v>
      </c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">
        <v>6</v>
      </c>
      <c r="B11" s="11" t="s">
        <v>27</v>
      </c>
      <c r="C11" s="9">
        <v>0.5</v>
      </c>
      <c r="D11" s="9">
        <v>10</v>
      </c>
      <c r="E11" s="9">
        <f t="shared" si="0"/>
        <v>5</v>
      </c>
      <c r="F11" s="9">
        <f t="shared" si="1"/>
        <v>23055</v>
      </c>
      <c r="G11" s="9">
        <f t="shared" si="2"/>
        <v>6916.5</v>
      </c>
      <c r="H11" s="9">
        <v>10749.1</v>
      </c>
      <c r="I11" s="9">
        <f t="shared" si="3"/>
        <v>3764</v>
      </c>
      <c r="J11" s="12">
        <f t="shared" si="4"/>
        <v>44484.6</v>
      </c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1"/>
      <c r="B12" s="11" t="s">
        <v>17</v>
      </c>
      <c r="C12" s="11"/>
      <c r="D12" s="9">
        <f aca="true" t="shared" si="5" ref="D12:J12">SUM(D6:D11)</f>
        <v>72</v>
      </c>
      <c r="E12" s="9">
        <f t="shared" si="5"/>
        <v>33</v>
      </c>
      <c r="F12" s="9">
        <f t="shared" si="5"/>
        <v>152163</v>
      </c>
      <c r="G12" s="9">
        <f t="shared" si="5"/>
        <v>45648.899999999994</v>
      </c>
      <c r="H12" s="9">
        <f t="shared" si="5"/>
        <v>70943.37000000001</v>
      </c>
      <c r="I12" s="9">
        <f t="shared" si="5"/>
        <v>24842.399999999998</v>
      </c>
      <c r="J12" s="12">
        <f t="shared" si="5"/>
        <v>293597.67</v>
      </c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4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3"/>
      <c r="B17" s="3"/>
      <c r="C17" s="3"/>
      <c r="D17" s="4"/>
      <c r="E17" s="3"/>
      <c r="F17" s="3"/>
      <c r="G17" s="3"/>
      <c r="H17" s="3"/>
      <c r="I17" s="3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3"/>
      <c r="C18" s="3"/>
      <c r="D18" s="4"/>
      <c r="E18" s="3"/>
      <c r="F18" s="3"/>
      <c r="G18" s="3"/>
      <c r="H18" s="3"/>
      <c r="I18" s="3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</sheetData>
  <mergeCells count="9">
    <mergeCell ref="A15:J15"/>
    <mergeCell ref="A2:J2"/>
    <mergeCell ref="F4:I4"/>
    <mergeCell ref="E4:E5"/>
    <mergeCell ref="A4:A5"/>
    <mergeCell ref="B4:B5"/>
    <mergeCell ref="C4:C5"/>
    <mergeCell ref="D4:D5"/>
    <mergeCell ref="J4:J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6.140625" style="20" customWidth="1"/>
    <col min="2" max="2" width="12.57421875" style="21" customWidth="1"/>
    <col min="3" max="11" width="9.140625" style="20" customWidth="1"/>
    <col min="12" max="12" width="10.7109375" style="20" customWidth="1"/>
    <col min="13" max="16384" width="9.140625" style="20" customWidth="1"/>
  </cols>
  <sheetData>
    <row r="1" spans="1:12" ht="12.7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63.75">
      <c r="A5" s="10"/>
      <c r="B5" s="10" t="s">
        <v>37</v>
      </c>
      <c r="C5" s="10" t="s">
        <v>32</v>
      </c>
      <c r="D5" s="10" t="s">
        <v>0</v>
      </c>
      <c r="E5" s="10" t="s">
        <v>1</v>
      </c>
      <c r="F5" s="10" t="s">
        <v>2</v>
      </c>
      <c r="G5" s="10" t="s">
        <v>33</v>
      </c>
      <c r="H5" s="10" t="s">
        <v>3</v>
      </c>
      <c r="I5" s="10" t="s">
        <v>4</v>
      </c>
      <c r="J5" s="10" t="s">
        <v>34</v>
      </c>
      <c r="K5" s="10" t="s">
        <v>35</v>
      </c>
      <c r="L5" s="10" t="s">
        <v>5</v>
      </c>
    </row>
    <row r="6" spans="1:12" ht="12.75">
      <c r="A6" s="9">
        <v>1</v>
      </c>
      <c r="B6" s="16" t="s">
        <v>6</v>
      </c>
      <c r="C6" s="9">
        <v>125</v>
      </c>
      <c r="D6" s="9">
        <f aca="true" t="shared" si="0" ref="D6:D11">C6*70*15</f>
        <v>131250</v>
      </c>
      <c r="E6" s="9">
        <v>5</v>
      </c>
      <c r="F6" s="9">
        <f aca="true" t="shared" si="1" ref="F6:F11">13207*E6</f>
        <v>66035</v>
      </c>
      <c r="G6" s="9">
        <v>3</v>
      </c>
      <c r="H6" s="9">
        <f aca="true" t="shared" si="2" ref="H6:H11">11350.6*G6</f>
        <v>34051.8</v>
      </c>
      <c r="I6" s="9">
        <f aca="true" t="shared" si="3" ref="I6:I11">35*C6</f>
        <v>4375</v>
      </c>
      <c r="J6" s="9">
        <v>1</v>
      </c>
      <c r="K6" s="9">
        <f>13207*J6</f>
        <v>13207</v>
      </c>
      <c r="L6" s="10">
        <f aca="true" t="shared" si="4" ref="L6:L11">D6++F6+H6+I6+K6</f>
        <v>248918.8</v>
      </c>
    </row>
    <row r="7" spans="1:12" ht="12.75">
      <c r="A7" s="9">
        <v>2</v>
      </c>
      <c r="B7" s="16" t="s">
        <v>7</v>
      </c>
      <c r="C7" s="9">
        <v>125</v>
      </c>
      <c r="D7" s="9">
        <f t="shared" si="0"/>
        <v>131250</v>
      </c>
      <c r="E7" s="9">
        <v>5</v>
      </c>
      <c r="F7" s="9">
        <f t="shared" si="1"/>
        <v>66035</v>
      </c>
      <c r="G7" s="9">
        <v>3</v>
      </c>
      <c r="H7" s="9">
        <f t="shared" si="2"/>
        <v>34051.8</v>
      </c>
      <c r="I7" s="9">
        <f t="shared" si="3"/>
        <v>4375</v>
      </c>
      <c r="J7" s="9">
        <v>1</v>
      </c>
      <c r="K7" s="9">
        <f>13207*J7</f>
        <v>13207</v>
      </c>
      <c r="L7" s="10">
        <f t="shared" si="4"/>
        <v>248918.8</v>
      </c>
    </row>
    <row r="8" spans="1:12" ht="12.75">
      <c r="A8" s="9">
        <v>3</v>
      </c>
      <c r="B8" s="16" t="s">
        <v>8</v>
      </c>
      <c r="C8" s="9">
        <v>35</v>
      </c>
      <c r="D8" s="9">
        <f t="shared" si="0"/>
        <v>36750</v>
      </c>
      <c r="E8" s="9">
        <v>2</v>
      </c>
      <c r="F8" s="9">
        <f t="shared" si="1"/>
        <v>26414</v>
      </c>
      <c r="G8" s="9">
        <v>2</v>
      </c>
      <c r="H8" s="9">
        <f t="shared" si="2"/>
        <v>22701.2</v>
      </c>
      <c r="I8" s="9">
        <f t="shared" si="3"/>
        <v>1225</v>
      </c>
      <c r="J8" s="9"/>
      <c r="K8" s="9"/>
      <c r="L8" s="10">
        <f t="shared" si="4"/>
        <v>87090.2</v>
      </c>
    </row>
    <row r="9" spans="1:12" ht="12.75">
      <c r="A9" s="9">
        <v>4</v>
      </c>
      <c r="B9" s="16" t="s">
        <v>9</v>
      </c>
      <c r="C9" s="9">
        <v>57</v>
      </c>
      <c r="D9" s="9">
        <f t="shared" si="0"/>
        <v>59850</v>
      </c>
      <c r="E9" s="9">
        <v>2</v>
      </c>
      <c r="F9" s="9">
        <f t="shared" si="1"/>
        <v>26414</v>
      </c>
      <c r="G9" s="9">
        <v>2</v>
      </c>
      <c r="H9" s="9">
        <f t="shared" si="2"/>
        <v>22701.2</v>
      </c>
      <c r="I9" s="9">
        <f t="shared" si="3"/>
        <v>1995</v>
      </c>
      <c r="J9" s="9">
        <v>0.75</v>
      </c>
      <c r="K9" s="9">
        <f>13207*J9</f>
        <v>9905.25</v>
      </c>
      <c r="L9" s="10">
        <f t="shared" si="4"/>
        <v>120865.45</v>
      </c>
    </row>
    <row r="10" spans="1:12" ht="12.75">
      <c r="A10" s="9">
        <v>5</v>
      </c>
      <c r="B10" s="16" t="s">
        <v>10</v>
      </c>
      <c r="C10" s="9">
        <v>17</v>
      </c>
      <c r="D10" s="9">
        <f t="shared" si="0"/>
        <v>17850</v>
      </c>
      <c r="E10" s="9">
        <v>1</v>
      </c>
      <c r="F10" s="9">
        <f t="shared" si="1"/>
        <v>13207</v>
      </c>
      <c r="G10" s="9">
        <v>1</v>
      </c>
      <c r="H10" s="9">
        <f t="shared" si="2"/>
        <v>11350.6</v>
      </c>
      <c r="I10" s="9">
        <f t="shared" si="3"/>
        <v>595</v>
      </c>
      <c r="J10" s="9"/>
      <c r="K10" s="9"/>
      <c r="L10" s="10">
        <f t="shared" si="4"/>
        <v>43002.6</v>
      </c>
    </row>
    <row r="11" spans="1:12" ht="12.75">
      <c r="A11" s="9">
        <v>6</v>
      </c>
      <c r="B11" s="16" t="s">
        <v>11</v>
      </c>
      <c r="C11" s="9">
        <v>50</v>
      </c>
      <c r="D11" s="9">
        <f t="shared" si="0"/>
        <v>52500</v>
      </c>
      <c r="E11" s="9">
        <v>2</v>
      </c>
      <c r="F11" s="9">
        <f t="shared" si="1"/>
        <v>26414</v>
      </c>
      <c r="G11" s="9">
        <v>2</v>
      </c>
      <c r="H11" s="9">
        <f t="shared" si="2"/>
        <v>22701.2</v>
      </c>
      <c r="I11" s="9">
        <f t="shared" si="3"/>
        <v>1750</v>
      </c>
      <c r="J11" s="9">
        <v>0.75</v>
      </c>
      <c r="K11" s="9">
        <f>13207*J11</f>
        <v>9905.25</v>
      </c>
      <c r="L11" s="10">
        <f t="shared" si="4"/>
        <v>113270.45</v>
      </c>
    </row>
    <row r="12" spans="1:12" s="1" customFormat="1" ht="12.75">
      <c r="A12" s="10"/>
      <c r="B12" s="17" t="s">
        <v>17</v>
      </c>
      <c r="C12" s="10">
        <f>SUM(C6:C11)</f>
        <v>409</v>
      </c>
      <c r="D12" s="10">
        <f aca="true" t="shared" si="5" ref="D12:L12">SUM(D6:D11)</f>
        <v>429450</v>
      </c>
      <c r="E12" s="10">
        <f t="shared" si="5"/>
        <v>17</v>
      </c>
      <c r="F12" s="10">
        <f t="shared" si="5"/>
        <v>224519</v>
      </c>
      <c r="G12" s="10">
        <f>SUM(G6:G11)</f>
        <v>13</v>
      </c>
      <c r="H12" s="10">
        <f t="shared" si="5"/>
        <v>147557.80000000002</v>
      </c>
      <c r="I12" s="10">
        <f t="shared" si="5"/>
        <v>14315</v>
      </c>
      <c r="J12" s="10">
        <f>SUM(J6:J11)</f>
        <v>3.5</v>
      </c>
      <c r="K12" s="10">
        <f>SUM(K6:K11)</f>
        <v>46224.5</v>
      </c>
      <c r="L12" s="10">
        <f t="shared" si="5"/>
        <v>862066.2999999998</v>
      </c>
    </row>
    <row r="13" spans="1:12" ht="12.75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31" t="s">
        <v>45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.7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3">
    <mergeCell ref="A3:L3"/>
    <mergeCell ref="A2:L2"/>
    <mergeCell ref="A16:L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2012-02-01T03:19:00Z</cp:lastPrinted>
  <dcterms:created xsi:type="dcterms:W3CDTF">1996-10-08T23:32:33Z</dcterms:created>
  <dcterms:modified xsi:type="dcterms:W3CDTF">2012-03-02T04:29:28Z</dcterms:modified>
  <cp:category/>
  <cp:version/>
  <cp:contentType/>
  <cp:contentStatus/>
</cp:coreProperties>
</file>